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<sst xmlns="http://schemas.openxmlformats.org/spreadsheetml/2006/main" count="144" uniqueCount="102">
  <si>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</si>
  <si>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</si>
  <si>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</si>
  <si>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</si>
  <si>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</si>
  <si>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</si>
  <si>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</si>
  <si>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</si>
  <si>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</si>
  <si>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шт.</t>
  </si>
  <si>
    <t>средняя цена</t>
  </si>
  <si>
    <t>№ 1</t>
  </si>
  <si>
    <t>№ 2</t>
  </si>
  <si>
    <t>Работник контрактной службы</t>
  </si>
  <si>
    <t>Т.Н. Нуркаева</t>
  </si>
  <si>
    <t>IV. ОБОСНОВАНИЕ НАЧАЛЬНОЙ (МАКСИМАЛЬНОЙ) ЦЕНЫ ГРАЖДАНСКО-ПРАВОВОГО ДОГОВОРА</t>
  </si>
  <si>
    <t xml:space="preserve">Начальная (максимальная) цена договора, руб. </t>
  </si>
  <si>
    <t xml:space="preserve"> №2  </t>
  </si>
  <si>
    <t>Ростомер медицинский</t>
  </si>
  <si>
    <t>Ширма медицинская</t>
  </si>
  <si>
    <t xml:space="preserve">Стерилизатор воздушный </t>
  </si>
  <si>
    <t>Стетоскоп</t>
  </si>
  <si>
    <t xml:space="preserve">Коробка стерилизационная круглая </t>
  </si>
  <si>
    <t>Пинцет анатомический</t>
  </si>
  <si>
    <t>Ножницы</t>
  </si>
  <si>
    <t>Пузырь для льда №2</t>
  </si>
  <si>
    <t>Лоток почкообразный</t>
  </si>
  <si>
    <t>Шпатель для языка</t>
  </si>
  <si>
    <t>Носилки медицинские санитарные </t>
  </si>
  <si>
    <t>Шина для нижних конечностей</t>
  </si>
  <si>
    <t>Пузырь для льда №2 (общего назначения, тип 1, ОКП 93 9890, ГОСТ 3302-95) является резиновым мешком с широкой горловиной и герметично завинчивающейся пробкой.</t>
  </si>
  <si>
    <t>Жгут резиновый</t>
  </si>
  <si>
    <t>Жгут резиновый кровоостанавливающий Эсмарха</t>
  </si>
  <si>
    <r>
      <t>Шина для верхних конечностей</t>
    </r>
    <r>
      <rPr>
        <sz val="12"/>
        <rFont val="Times New Roman"/>
        <family val="1"/>
      </rPr>
      <t xml:space="preserve"> </t>
    </r>
  </si>
  <si>
    <t>Запрос на предоставление ценовой информации направлялся троим потенциальным поставщикам, ценовые предложения получены от 3 потенциальных поставщиков.</t>
  </si>
  <si>
    <t>ООО "Сервис-Ресурс", г. Екатеринбург, коммерческое предложение вход. № 448 от 23.05.2014</t>
  </si>
  <si>
    <t>Аптечка медицинская с замком</t>
  </si>
  <si>
    <t>Весы медицинские электронные, напольные</t>
  </si>
  <si>
    <t xml:space="preserve">Холодильник фармацевтический </t>
  </si>
  <si>
    <t xml:space="preserve"> _</t>
  </si>
  <si>
    <t>Кварцевая лампа</t>
  </si>
  <si>
    <t>3800,00</t>
  </si>
  <si>
    <t>№ 3</t>
  </si>
  <si>
    <t xml:space="preserve">№ 3                 </t>
  </si>
  <si>
    <t>№ 4</t>
  </si>
  <si>
    <t>_</t>
  </si>
  <si>
    <t xml:space="preserve"> №1  </t>
  </si>
  <si>
    <t>Платнограф</t>
  </si>
  <si>
    <t>данные с интернета</t>
  </si>
  <si>
    <t>http://medteh-ptp.ru/shop/UID_4668.html</t>
  </si>
  <si>
    <t>http://medteh-ptp.ru/shop/UID_4738.html</t>
  </si>
  <si>
    <t>http://medteh-ptp.ru/shop/UID_2005.html</t>
  </si>
  <si>
    <t>http://mebelmed.ru/main.php?page=1&amp;LO=2&amp;TO=5&amp;id=201008131023033484</t>
  </si>
  <si>
    <t>http://mebelmed.ru/main.php?page=1&amp;LO=1&amp;TO=15&amp;TO2=3&amp;id=201008021630467117</t>
  </si>
  <si>
    <t>http://mebelmed.ru/main.php?page=1&amp;LO=4&amp;id=201205291459569048</t>
  </si>
  <si>
    <t>http://www.medtechmarket.ru/1163/27985/</t>
  </si>
  <si>
    <t>http://www.medrk.ru/shop/index.php?id_group=89&amp;id_subgroup=146&amp;id_goods=19071</t>
  </si>
  <si>
    <t>http://ekb.pulscen.ru/products/stolik_manipulyatsionny_sm_3_11474006</t>
  </si>
  <si>
    <t>http://www.pozis.ru/product/holod/show/Holodilnik-farmacevticheskiy-HF-140-POZIS-/105</t>
  </si>
  <si>
    <t>http://www.medtechmarket.ru/1148/27713/</t>
  </si>
  <si>
    <t>http://voronezh.tiu.ru/p14987358-shkaf-sushilnyj-shsvl.html</t>
  </si>
  <si>
    <t>http://smtehnika.ru/product2835.html</t>
  </si>
  <si>
    <t xml:space="preserve">http://www.onlinetrade.ru/catalogue/stetoskopi-c627/microlife/stetoskop_microlife_st_77_cherniy-
92150.html#place_breadcrumbs
</t>
  </si>
  <si>
    <t>http://okamedik.ru/korobki_sterilizacionnye_kruglye_s</t>
  </si>
  <si>
    <t>http://kazan.tiu.ru/p1085410-shina-lestnichnaya-kramera.html</t>
  </si>
  <si>
    <t>http://www.medrk.ru/shop/index.php?id_group=91&amp;id_subgroup=158&amp;id_goods=237</t>
  </si>
  <si>
    <t>http://www.medrk.ru/shop/index.php?id_group=91&amp;id_subgroup=158&amp;id_goods=21420</t>
  </si>
  <si>
    <t xml:space="preserve">http://www.medteh-ptp.ru/shop/UID_5916.html </t>
  </si>
  <si>
    <t>http://azd.su/shop/UID_963.html</t>
  </si>
  <si>
    <t>http://www.medrk.ru/shop/index.php?id_group=91&amp;id_subgroup=0&amp;id_goods=21446</t>
  </si>
  <si>
    <t>http://www.gzas.ru/products/7/prod10.html</t>
  </si>
  <si>
    <t>Дата подготовки обоснования начальной (максимальной) цены контракта: 30.05.2014 г.</t>
  </si>
  <si>
    <t>ОАО Производственно-торговое предприятие "Медтехника" г. Екатеринбург, коммерческое предложение вход. № 465 от 28.05.2014</t>
  </si>
  <si>
    <t>Медицинское объединение "Отдел медицинской техники" г. Екатеринбург коммерческое предложение вход. № 459 от 28.05.2014</t>
  </si>
  <si>
    <t xml:space="preserve">Ростомер – градация делений миллиметровая. Ростомер с возможностью измерения роста стоя и сидя. Окраска порошковая. Размер не более: высота – 2160 мм; ширина – 420 мм; глубина – 430 мм. </t>
  </si>
  <si>
    <t xml:space="preserve">Аптечка с ручкой предназначена для сохранности медикаментов под замком. Окраска порошковая. Размер не менее: высота – 400 мм; ширина – 270 мм; глубина – 150 мм. </t>
  </si>
  <si>
    <t>Расчет доставки</t>
  </si>
  <si>
    <t>Объем товара в м3</t>
  </si>
  <si>
    <t>стоимость доставки 1 м3</t>
  </si>
  <si>
    <t>всего стоимость доставки</t>
  </si>
  <si>
    <t xml:space="preserve">Шкаф суховоздушный </t>
  </si>
  <si>
    <t xml:space="preserve">Облучатель бактерицидный  
</t>
  </si>
  <si>
    <t xml:space="preserve">ВЕСЫ МЕДИЦИНСКИЕ ЭЛЕКТРОННЫЕ напольные со стойкой, предназначены для взвешивания людей в медицинских, спортивных, оздоровительных учреждениях и в быту. </t>
  </si>
  <si>
    <t>Ширма состоит из трех складных панелей, выполненных из трубчатого стального профиля  круглого сечения диаметром не м енее 25x2 мм. Рамы обтянуты хлопковой тканью белого цвета.Ширма устанавливается на ножках с пластиковыми наконечниками. Размеры в открытом виде не менее: 148x42x165 см.</t>
  </si>
  <si>
    <t>Стетоскоп односторонний</t>
  </si>
  <si>
    <t>Лоток почкообразный полимерный устойчив к дезинфекции разрешенными дезенфицирующими средствами по ОСТ42-21-2-85. </t>
  </si>
  <si>
    <t>Носилки медицинские санитарные складные, масса носилок не более 8,5кг, материалы — брезент и алюминий</t>
  </si>
  <si>
    <t xml:space="preserve">Плантограф предназначен для определения плоскостопия путем получения изображения плоскости стопы. 
Комплектация: плантограф (корпус деревянный), ванночка и валик для нанесения краски, паспорт, этикетка
</t>
  </si>
  <si>
    <r>
      <t xml:space="preserve">металлический, двусторонний, прямой используется для придерживания языка при осмотре рта, зева; размер не менее </t>
    </r>
    <r>
      <rPr>
        <sz val="12"/>
        <color indexed="56"/>
        <rFont val="Times New Roman"/>
        <family val="1"/>
      </rPr>
      <t xml:space="preserve"> 200х12 мм </t>
    </r>
  </si>
  <si>
    <t>Стоимость единицы с учетом доставки</t>
  </si>
  <si>
    <t>Начальная (максимальная) цена составляет:Девяносто тысяч девятьсот сорок пять рублей 22 копейки</t>
  </si>
  <si>
    <t>"Поставка медицинской мебели и инвентаря"</t>
  </si>
  <si>
    <t xml:space="preserve">Шкаф имеет ручное задание температуры в рабочей камере и цифровую индикацию текущей температуры. 
В комплект поставки входит 1 полка.
Питание: однофазная сеть переменного тока напряжением 220±10% В, частотой 50 Гц. 
Потребляемая мощность не более 2.2 кВт
Диапазон автоматически поддерживаемых температур в рабочей камере, 50-200°С
Время достижения установившегося режима не более 2 ч
Время непрерывной работы не более 16 ч
Габариты прибора не менее (ШхГхВ) 680х610х880 мм
Габариты рабочей камеры не менее (ШхГхВ) 400х400х500 мм
</t>
  </si>
  <si>
    <t xml:space="preserve">Аппарат выполнен из тонколистовой стали
•  Световая и звуковая индикация процесса работы
•  Возможность установки 3-х фиксированных режимов
•  Режим свободной установки параметров
Задаваемые температурные режимы от 60 °С до 200 °С
Время охлаждения до температуры +60°, °С не более 40 мин
Устанавливаемое время выдержки от 1 до 999 мин
Допускаемые предельные отклонения времени выдержки на всех режимах не более 5 мин
Время непрерывной работы стерилизатора в сутки не менее 16 ч
Аварийное отключение стерилизатора от сети при перегреве в камере не более 05~235 °С
Автоматическая остановка процесса стерилизации при отклонении температуры от заданной более 6 °С
Напряжение  В/Гц 220/50 
Внутренние размеры стерилизационных камер не менее: высота – 28- мм; ширина – 150 мм; глубина – 220 мм.
</t>
  </si>
  <si>
    <t xml:space="preserve">• Наличие 2-х экологичных бактерицидных ламп 
• Возможность применения как в присутствии, так и в отсутствии людей;
• Наличие защитного экрана от воздействия прямого УФ излучения при включении 2-х верхних экранированных ламп;
• Обеззараживание нижних слоев воздуха за счет конвекции;
• Покрытие порошковой эмалью.
Облученность на расстоянии 1 м - не менее 0,75 Вт/м²
Суммарный бактерицидный поток - 22,4 Вт
Коэффициент использования бактерицидного потока - 0,63 (К)
Производительность обеззараживания  при эффективности 99,9 % - 132 м³/час
Коэффициент полезного действия –не менее 0,65 КПД
Номинальное напряжение - 220±22 В
Частота - 50 Гц
Класс электробезопасности по ГОСТ 12.2.007.0-75 - 1
Габаритные размеры не менее: ВхШхГ - 162х942х54 мм
</t>
  </si>
  <si>
    <t xml:space="preserve">Металлические детали медицинского бикса изготовлены из коррозионностойкой стали. Фильтры изготовлены из фильтродиагонали по ГОСТ 332-91. 
Смену фильтров в медицинском биксе необходимо производить не позднее, чем через 60 циклов стерилизации. 
 Бикс медицинский  D-3 с фильтрами
Объем не мене 3 дм³ 
Диаметр  не менее 190 мм и не более 195 мм
Высота не менее 140 мм и не более 145 мм
Диаметр фильтра  не менее 140 мм и не более 145 мм
Кол-во замков не менее 1 шт.
Установленная безотказная наработка на отказ не менее (циклов) 320
Наработка на отказ не менее (циклов) 650
Фильтры медицинского бикса обеспечивают возможность проведения стерилизации предметов и материалов медицинского назначения в паровых стерилизаторах под давлением 0,2±0,002 МПа (2±0,2 кгс/см²) при температуре 132±2 °C в течение от 20 до 22 мин или под давлением 0,11–0,13 МПа (1,1–1,3 кгс/см²) при температуре 120–122 °C в течение  от 45 до 48 мин.
</t>
  </si>
  <si>
    <t xml:space="preserve">Пинцет анатомический не менее 200 мм </t>
  </si>
  <si>
    <t xml:space="preserve">Ножницы прямые тупоконечные длина лезвий не менее 145 мм </t>
  </si>
  <si>
    <t xml:space="preserve">Медицинская проволочная шина  (габаритные размеры не более 10х120 см) для ног </t>
  </si>
  <si>
    <t>Медицинская проволочная транспортная шина  (габаритные размеры не более 7,5х80 см) для рук  </t>
  </si>
  <si>
    <t>• Тип лампы в облучателе: ДРТ-125;
• Спектральный эффективный диапазон излучения лампы: 230-400 нм 
• Облучённость в спектральном диапазоне: общее облучение не более 1,0 Ватт/м2; локальное облучение не более: тубус 5 мм - 0,8 Ватт/м2, тубус 15 мм - 1,0 Ватт/м2;
• Питание кварцевой лампы: сеть 50 Гц, напр. 220 Вольт (+22,-22 В);
• Мощность, потребляемая кварцевой лампой  - не более 300 Ватт;
• Габаритные размеры не менее  275мм х 145мм х 140мм;
• Непрерывная работа лампы в течение: не менее 8 часов, в режиме 10 мин работы - 15 мин перерыв;
.</t>
  </si>
  <si>
    <t xml:space="preserve">Предназначено для хранения лекарственных препаратов при температуре от +2 до +14 в помещениях в помещениях с температурой от 10 до 35 (клиники, больницы, аптеки, лаборатории).
 Общие характеристики
Общий объем  - не менее 140 л
Объем холодильной камеры – не менее 140 л
Размеры не менее: Высота – 915 мм; глубина – 607 мм; ширина – 600 мм.
Потребляемая мощность -  не более 150 Вт. 
Температура в холодильной камере - +2... +14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</si>
</sst>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C2666"/>
      <name val="Times New Roman"/>
      <family val="1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horizontal="right" vertical="top"/>
    </xf>
    <xf numFmtId="192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49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top" textRotation="90" wrapText="1"/>
    </xf>
    <xf numFmtId="2" fontId="1" fillId="0" borderId="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0" fontId="50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2" fillId="0" borderId="0" xfId="42" applyAlignment="1" applyProtection="1">
      <alignment vertical="top"/>
      <protection/>
    </xf>
    <xf numFmtId="1" fontId="2" fillId="0" borderId="10" xfId="0" applyNumberFormat="1" applyFont="1" applyBorder="1" applyAlignment="1">
      <alignment horizontal="center" vertical="top" wrapText="1"/>
    </xf>
    <xf numFmtId="0" fontId="32" fillId="0" borderId="0" xfId="42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42" applyAlignment="1" applyProtection="1">
      <alignment horizontal="left" vertical="top" wrapText="1"/>
      <protection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teh-ptp.ru/shop/UID_4668.html" TargetMode="External" /><Relationship Id="rId2" Type="http://schemas.openxmlformats.org/officeDocument/2006/relationships/hyperlink" Target="http://medteh-ptp.ru/shop/UID_4738.html" TargetMode="External" /><Relationship Id="rId3" Type="http://schemas.openxmlformats.org/officeDocument/2006/relationships/hyperlink" Target="http://medteh-ptp.ru/shop/UID_2005.html" TargetMode="External" /><Relationship Id="rId4" Type="http://schemas.openxmlformats.org/officeDocument/2006/relationships/hyperlink" Target="http://mebelmed.ru/main.php?page=1&amp;LO=2&amp;TO=5&amp;id=201008131023033484" TargetMode="External" /><Relationship Id="rId5" Type="http://schemas.openxmlformats.org/officeDocument/2006/relationships/hyperlink" Target="http://mebelmed.ru/main.php?page=1&amp;LO=1&amp;TO=15&amp;TO2=3&amp;id=201008021630467117" TargetMode="External" /><Relationship Id="rId6" Type="http://schemas.openxmlformats.org/officeDocument/2006/relationships/hyperlink" Target="http://mebelmed.ru/main.php?page=1&amp;LO=4&amp;id=201205291459569048" TargetMode="External" /><Relationship Id="rId7" Type="http://schemas.openxmlformats.org/officeDocument/2006/relationships/hyperlink" Target="http://www.medtechmarket.ru/1163/27985/" TargetMode="External" /><Relationship Id="rId8" Type="http://schemas.openxmlformats.org/officeDocument/2006/relationships/hyperlink" Target="http://www.medrk.ru/shop/index.php?id_group=89&amp;id_subgroup=146&amp;id_goods=19071" TargetMode="External" /><Relationship Id="rId9" Type="http://schemas.openxmlformats.org/officeDocument/2006/relationships/hyperlink" Target="http://ekb.pulscen.ru/products/stolik_manipulyatsionny_sm_3_11474006" TargetMode="External" /><Relationship Id="rId10" Type="http://schemas.openxmlformats.org/officeDocument/2006/relationships/hyperlink" Target="http://www.pozis.ru/product/holod/show/Holodilnik-farmacevticheskiy-HF-140-POZIS-/105" TargetMode="External" /><Relationship Id="rId11" Type="http://schemas.openxmlformats.org/officeDocument/2006/relationships/hyperlink" Target="http://www.medtechmarket.ru/1148/27713/" TargetMode="External" /><Relationship Id="rId12" Type="http://schemas.openxmlformats.org/officeDocument/2006/relationships/hyperlink" Target="http://voronezh.tiu.ru/p14987358-shkaf-sushilnyj-shsvl.html" TargetMode="External" /><Relationship Id="rId13" Type="http://schemas.openxmlformats.org/officeDocument/2006/relationships/hyperlink" Target="http://smtehnika.ru/product2835.html" TargetMode="External" /><Relationship Id="rId14" Type="http://schemas.openxmlformats.org/officeDocument/2006/relationships/hyperlink" Target="http://www.onlinetrade.ru/catalogue/stetoskopi-c627/microlife/stetoskop_microlife_st_77_cherniy-92150.html#place_breadcrumbs&#xA;" TargetMode="External" /><Relationship Id="rId15" Type="http://schemas.openxmlformats.org/officeDocument/2006/relationships/hyperlink" Target="http://okamedik.ru/korobki_sterilizacionnye_kruglye_s" TargetMode="External" /><Relationship Id="rId16" Type="http://schemas.openxmlformats.org/officeDocument/2006/relationships/hyperlink" Target="http://kazan.tiu.ru/p1085410-shina-lestnichnaya-kramera.html" TargetMode="External" /><Relationship Id="rId17" Type="http://schemas.openxmlformats.org/officeDocument/2006/relationships/hyperlink" Target="http://www.medrk.ru/shop/index.php?id_group=91&amp;id_subgroup=158&amp;id_goods=237" TargetMode="External" /><Relationship Id="rId18" Type="http://schemas.openxmlformats.org/officeDocument/2006/relationships/hyperlink" Target="http://www.medrk.ru/shop/index.php?id_group=91&amp;id_subgroup=158&amp;id_goods=21420" TargetMode="External" /><Relationship Id="rId19" Type="http://schemas.openxmlformats.org/officeDocument/2006/relationships/hyperlink" Target="http://www.medteh-ptp.ru/shop/UID_5916.html" TargetMode="External" /><Relationship Id="rId20" Type="http://schemas.openxmlformats.org/officeDocument/2006/relationships/hyperlink" Target="http://azd.su/shop/UID_963.html" TargetMode="External" /><Relationship Id="rId21" Type="http://schemas.openxmlformats.org/officeDocument/2006/relationships/hyperlink" Target="http://www.medrk.ru/shop/index.php?id_group=91&amp;id_subgroup=0&amp;id_goods=21446" TargetMode="External" /><Relationship Id="rId22" Type="http://schemas.openxmlformats.org/officeDocument/2006/relationships/hyperlink" Target="http://www.gzas.ru/products/7/prod10.html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66" zoomScaleNormal="66" zoomScalePageLayoutView="0" workbookViewId="0" topLeftCell="A32">
      <selection activeCell="J42" sqref="J42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52.421875" style="0" customWidth="1"/>
    <col min="4" max="4" width="7.28125" style="0" customWidth="1"/>
    <col min="5" max="5" width="7.00390625" style="0" customWidth="1"/>
    <col min="6" max="6" width="11.00390625" style="31" customWidth="1"/>
    <col min="7" max="7" width="11.00390625" style="0" customWidth="1"/>
    <col min="8" max="8" width="11.421875" style="0" customWidth="1"/>
    <col min="9" max="9" width="11.140625" style="0" customWidth="1"/>
    <col min="10" max="10" width="10.7109375" style="0" customWidth="1"/>
    <col min="11" max="11" width="8.421875" style="0" customWidth="1"/>
    <col min="12" max="12" width="10.57421875" style="0" customWidth="1"/>
    <col min="13" max="13" width="10.140625" style="0" customWidth="1"/>
    <col min="14" max="15" width="11.8515625" style="0" customWidth="1"/>
  </cols>
  <sheetData>
    <row r="1" spans="1:15" ht="19.5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7.25" customHeight="1">
      <c r="A2" s="43" t="s">
        <v>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0.5" customHeight="1">
      <c r="A3" s="1"/>
      <c r="B3" s="1"/>
      <c r="C3" s="1"/>
      <c r="D3" s="1"/>
      <c r="E3" s="1"/>
      <c r="F3" s="26"/>
      <c r="G3" s="1"/>
      <c r="H3" s="1"/>
      <c r="I3" s="1"/>
      <c r="J3" s="1"/>
      <c r="K3" s="1"/>
      <c r="L3" s="1"/>
      <c r="M3" s="1"/>
      <c r="N3" s="1"/>
      <c r="O3" s="1"/>
    </row>
    <row r="4" spans="1:16" ht="15">
      <c r="A4" s="2" t="s">
        <v>71</v>
      </c>
      <c r="B4" s="2"/>
      <c r="C4" s="2"/>
      <c r="D4" s="2"/>
      <c r="E4" s="2"/>
      <c r="F4" s="2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44" t="s">
        <v>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"/>
    </row>
    <row r="6" spans="1:16" ht="32.25" customHeight="1">
      <c r="A6" s="44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"/>
    </row>
    <row r="7" spans="1:16" ht="15">
      <c r="A7" s="44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"/>
    </row>
    <row r="9" spans="1:15" ht="30.75" customHeight="1">
      <c r="A9" s="40" t="s">
        <v>4</v>
      </c>
      <c r="B9" s="40" t="s">
        <v>0</v>
      </c>
      <c r="C9" s="40" t="s">
        <v>1</v>
      </c>
      <c r="D9" s="40" t="s">
        <v>5</v>
      </c>
      <c r="E9" s="40" t="s">
        <v>3</v>
      </c>
      <c r="F9" s="46" t="s">
        <v>2</v>
      </c>
      <c r="G9" s="47"/>
      <c r="H9" s="47"/>
      <c r="I9" s="48"/>
      <c r="J9" s="40" t="s">
        <v>10</v>
      </c>
      <c r="K9" s="46" t="s">
        <v>76</v>
      </c>
      <c r="L9" s="47"/>
      <c r="M9" s="48"/>
      <c r="N9" s="40" t="s">
        <v>89</v>
      </c>
      <c r="O9" s="40" t="s">
        <v>6</v>
      </c>
    </row>
    <row r="10" spans="1:15" ht="46.5" customHeight="1">
      <c r="A10" s="41"/>
      <c r="B10" s="41"/>
      <c r="C10" s="41"/>
      <c r="D10" s="41"/>
      <c r="E10" s="41"/>
      <c r="F10" s="28" t="s">
        <v>46</v>
      </c>
      <c r="G10" s="20" t="s">
        <v>17</v>
      </c>
      <c r="H10" s="20" t="s">
        <v>42</v>
      </c>
      <c r="I10" s="20" t="s">
        <v>44</v>
      </c>
      <c r="J10" s="41"/>
      <c r="K10" s="34" t="s">
        <v>77</v>
      </c>
      <c r="L10" s="34" t="s">
        <v>78</v>
      </c>
      <c r="M10" s="34" t="s">
        <v>79</v>
      </c>
      <c r="N10" s="41"/>
      <c r="O10" s="41"/>
    </row>
    <row r="11" spans="1:15" ht="15">
      <c r="A11" s="5">
        <v>1</v>
      </c>
      <c r="B11" s="4">
        <v>2</v>
      </c>
      <c r="C11" s="5">
        <v>3</v>
      </c>
      <c r="D11" s="5">
        <v>4</v>
      </c>
      <c r="E11" s="4">
        <v>6</v>
      </c>
      <c r="F11" s="38">
        <v>7</v>
      </c>
      <c r="G11" s="4">
        <v>8</v>
      </c>
      <c r="H11" s="4">
        <v>9</v>
      </c>
      <c r="I11" s="4">
        <v>10</v>
      </c>
      <c r="J11" s="5">
        <v>11</v>
      </c>
      <c r="K11" s="5">
        <v>12</v>
      </c>
      <c r="L11" s="5">
        <v>13</v>
      </c>
      <c r="M11" s="5">
        <v>14</v>
      </c>
      <c r="N11" s="5">
        <v>15</v>
      </c>
      <c r="O11" s="5">
        <v>16</v>
      </c>
    </row>
    <row r="12" spans="1:15" ht="82.5" customHeight="1">
      <c r="A12" s="5">
        <v>1</v>
      </c>
      <c r="B12" s="8" t="s">
        <v>18</v>
      </c>
      <c r="C12" s="8" t="s">
        <v>74</v>
      </c>
      <c r="D12" s="4" t="s">
        <v>9</v>
      </c>
      <c r="E12" s="7">
        <v>1</v>
      </c>
      <c r="F12" s="13">
        <v>4050</v>
      </c>
      <c r="G12" s="6">
        <v>3110</v>
      </c>
      <c r="H12" s="6" t="s">
        <v>39</v>
      </c>
      <c r="I12" s="6">
        <v>2800</v>
      </c>
      <c r="J12" s="6">
        <f>(F12+G12+I12)/3</f>
        <v>3320</v>
      </c>
      <c r="K12" s="6">
        <v>0.39</v>
      </c>
      <c r="L12" s="6">
        <v>1466.7</v>
      </c>
      <c r="M12" s="6">
        <v>572.04</v>
      </c>
      <c r="N12" s="6">
        <v>3892.04</v>
      </c>
      <c r="O12" s="6">
        <v>3892.04</v>
      </c>
    </row>
    <row r="13" spans="1:15" ht="116.25" customHeight="1">
      <c r="A13" s="5">
        <v>2</v>
      </c>
      <c r="B13" s="8" t="s">
        <v>19</v>
      </c>
      <c r="C13" s="9" t="s">
        <v>83</v>
      </c>
      <c r="D13" s="4" t="s">
        <v>9</v>
      </c>
      <c r="E13" s="7">
        <v>1</v>
      </c>
      <c r="F13" s="13">
        <v>6591</v>
      </c>
      <c r="G13" s="33" t="s">
        <v>41</v>
      </c>
      <c r="H13" s="33" t="s">
        <v>39</v>
      </c>
      <c r="I13" s="6">
        <v>3533</v>
      </c>
      <c r="J13" s="6">
        <f>(F13+G13+I13)/3</f>
        <v>4641.333333333333</v>
      </c>
      <c r="K13" s="6">
        <v>1.03</v>
      </c>
      <c r="L13" s="6">
        <v>1466.7</v>
      </c>
      <c r="M13" s="6">
        <v>1510.7</v>
      </c>
      <c r="N13" s="6">
        <v>6152.03</v>
      </c>
      <c r="O13" s="6">
        <v>6152.03</v>
      </c>
    </row>
    <row r="14" spans="1:15" ht="243.75" customHeight="1">
      <c r="A14" s="8">
        <v>3</v>
      </c>
      <c r="B14" s="10" t="s">
        <v>80</v>
      </c>
      <c r="C14" s="8" t="s">
        <v>92</v>
      </c>
      <c r="D14" s="10" t="s">
        <v>9</v>
      </c>
      <c r="E14" s="7">
        <v>1</v>
      </c>
      <c r="F14" s="12">
        <v>20500</v>
      </c>
      <c r="G14" s="6" t="s">
        <v>39</v>
      </c>
      <c r="H14" s="6">
        <v>17010</v>
      </c>
      <c r="I14" s="11">
        <v>15750</v>
      </c>
      <c r="J14" s="11">
        <f>(F14+H14+I14)/3</f>
        <v>17753.333333333332</v>
      </c>
      <c r="K14" s="11">
        <v>0.37</v>
      </c>
      <c r="L14" s="6">
        <v>1466.7</v>
      </c>
      <c r="M14" s="6">
        <v>542.7</v>
      </c>
      <c r="N14" s="6">
        <v>18296.03</v>
      </c>
      <c r="O14" s="6">
        <v>18296.03</v>
      </c>
    </row>
    <row r="15" spans="1:15" ht="335.25" customHeight="1">
      <c r="A15" s="8">
        <v>4</v>
      </c>
      <c r="B15" s="10" t="s">
        <v>20</v>
      </c>
      <c r="C15" s="8" t="s">
        <v>93</v>
      </c>
      <c r="D15" s="10" t="s">
        <v>9</v>
      </c>
      <c r="E15" s="7">
        <v>1</v>
      </c>
      <c r="F15" s="12">
        <v>15400</v>
      </c>
      <c r="G15" s="11">
        <v>20000</v>
      </c>
      <c r="H15" s="11">
        <v>13500</v>
      </c>
      <c r="I15" s="11" t="s">
        <v>45</v>
      </c>
      <c r="J15" s="11">
        <f>(F15+G15+H15)/3</f>
        <v>16300</v>
      </c>
      <c r="K15" s="11">
        <v>0.15</v>
      </c>
      <c r="L15" s="6">
        <v>1466.7</v>
      </c>
      <c r="M15" s="6">
        <f aca="true" t="shared" si="0" ref="M15:M32">K15*L15</f>
        <v>220.005</v>
      </c>
      <c r="N15" s="6">
        <v>16520.01</v>
      </c>
      <c r="O15" s="6">
        <v>16520.01</v>
      </c>
    </row>
    <row r="16" spans="1:15" ht="321" customHeight="1">
      <c r="A16" s="8">
        <v>5</v>
      </c>
      <c r="B16" s="8" t="s">
        <v>81</v>
      </c>
      <c r="C16" s="8" t="s">
        <v>94</v>
      </c>
      <c r="D16" s="10" t="s">
        <v>9</v>
      </c>
      <c r="E16" s="7">
        <v>1</v>
      </c>
      <c r="F16" s="12" t="s">
        <v>39</v>
      </c>
      <c r="G16" s="11">
        <v>1700</v>
      </c>
      <c r="H16" s="11">
        <v>1418</v>
      </c>
      <c r="I16" s="11">
        <v>1650</v>
      </c>
      <c r="J16" s="11">
        <f>(G16+H16+I16)/3</f>
        <v>1589.3333333333333</v>
      </c>
      <c r="K16" s="11">
        <v>0.08</v>
      </c>
      <c r="L16" s="6">
        <v>1466.7</v>
      </c>
      <c r="M16" s="6">
        <v>117.34</v>
      </c>
      <c r="N16" s="6">
        <v>1706.67</v>
      </c>
      <c r="O16" s="6">
        <v>1706.67</v>
      </c>
    </row>
    <row r="17" spans="1:15" ht="23.25" customHeight="1">
      <c r="A17" s="8">
        <v>6</v>
      </c>
      <c r="B17" s="10" t="s">
        <v>21</v>
      </c>
      <c r="C17" s="8" t="s">
        <v>84</v>
      </c>
      <c r="D17" s="10" t="s">
        <v>9</v>
      </c>
      <c r="E17" s="7">
        <v>1</v>
      </c>
      <c r="F17" s="12" t="s">
        <v>39</v>
      </c>
      <c r="G17" s="11" t="s">
        <v>39</v>
      </c>
      <c r="H17" s="11">
        <v>351</v>
      </c>
      <c r="I17" s="11">
        <v>610</v>
      </c>
      <c r="J17" s="11">
        <f>(H17+I17)/2</f>
        <v>480.5</v>
      </c>
      <c r="K17" s="11">
        <v>0</v>
      </c>
      <c r="L17" s="6">
        <v>1466.7</v>
      </c>
      <c r="M17" s="6">
        <f t="shared" si="0"/>
        <v>0</v>
      </c>
      <c r="N17" s="6">
        <v>480.5</v>
      </c>
      <c r="O17" s="6">
        <v>480.5</v>
      </c>
    </row>
    <row r="18" spans="1:15" ht="360" customHeight="1">
      <c r="A18" s="8">
        <v>7</v>
      </c>
      <c r="B18" s="19" t="s">
        <v>22</v>
      </c>
      <c r="C18" s="8" t="s">
        <v>95</v>
      </c>
      <c r="D18" s="10" t="s">
        <v>9</v>
      </c>
      <c r="E18" s="7">
        <v>1</v>
      </c>
      <c r="F18" s="12" t="s">
        <v>45</v>
      </c>
      <c r="G18" s="11" t="s">
        <v>45</v>
      </c>
      <c r="H18" s="11">
        <v>926</v>
      </c>
      <c r="I18" s="11">
        <v>610</v>
      </c>
      <c r="J18" s="11">
        <f>(H18+I18)/2</f>
        <v>768</v>
      </c>
      <c r="K18" s="11">
        <v>0</v>
      </c>
      <c r="L18" s="6">
        <v>1466.7</v>
      </c>
      <c r="M18" s="6">
        <f t="shared" si="0"/>
        <v>0</v>
      </c>
      <c r="N18" s="6">
        <v>768</v>
      </c>
      <c r="O18" s="6">
        <f>J18*E18+M18</f>
        <v>768</v>
      </c>
    </row>
    <row r="19" spans="1:15" ht="51" customHeight="1">
      <c r="A19" s="8">
        <v>8</v>
      </c>
      <c r="B19" s="10" t="s">
        <v>23</v>
      </c>
      <c r="C19" s="17" t="s">
        <v>96</v>
      </c>
      <c r="D19" s="10" t="s">
        <v>9</v>
      </c>
      <c r="E19" s="7">
        <v>1</v>
      </c>
      <c r="F19" s="12">
        <v>250</v>
      </c>
      <c r="G19" s="11">
        <v>60</v>
      </c>
      <c r="H19" s="11">
        <v>71</v>
      </c>
      <c r="I19" s="11" t="s">
        <v>45</v>
      </c>
      <c r="J19" s="11">
        <f>(F19+G19+H19)/3</f>
        <v>127</v>
      </c>
      <c r="K19" s="11">
        <v>0</v>
      </c>
      <c r="L19" s="6">
        <v>1466.7</v>
      </c>
      <c r="M19" s="6">
        <f t="shared" si="0"/>
        <v>0</v>
      </c>
      <c r="N19" s="6">
        <v>127</v>
      </c>
      <c r="O19" s="6">
        <v>127</v>
      </c>
    </row>
    <row r="20" spans="1:15" ht="20.25" customHeight="1">
      <c r="A20" s="8">
        <v>9</v>
      </c>
      <c r="B20" s="21" t="s">
        <v>24</v>
      </c>
      <c r="C20" s="8" t="s">
        <v>97</v>
      </c>
      <c r="D20" s="10" t="s">
        <v>9</v>
      </c>
      <c r="E20" s="7">
        <v>1</v>
      </c>
      <c r="F20" s="12">
        <v>250</v>
      </c>
      <c r="G20" s="11">
        <v>120</v>
      </c>
      <c r="H20" s="11">
        <v>83</v>
      </c>
      <c r="I20" s="11" t="s">
        <v>39</v>
      </c>
      <c r="J20" s="11">
        <f>(F20+G20+H20)/3</f>
        <v>151</v>
      </c>
      <c r="K20" s="11">
        <v>0</v>
      </c>
      <c r="L20" s="6">
        <v>1466.7</v>
      </c>
      <c r="M20" s="6">
        <f t="shared" si="0"/>
        <v>0</v>
      </c>
      <c r="N20" s="6">
        <v>151</v>
      </c>
      <c r="O20" s="6">
        <v>151</v>
      </c>
    </row>
    <row r="21" spans="1:15" ht="66" customHeight="1">
      <c r="A21" s="8">
        <v>10</v>
      </c>
      <c r="B21" s="18" t="s">
        <v>25</v>
      </c>
      <c r="C21" s="18" t="s">
        <v>30</v>
      </c>
      <c r="D21" s="10" t="s">
        <v>9</v>
      </c>
      <c r="E21" s="7">
        <v>2</v>
      </c>
      <c r="F21" s="15">
        <v>350</v>
      </c>
      <c r="G21" s="10">
        <v>170</v>
      </c>
      <c r="H21" s="10" t="s">
        <v>39</v>
      </c>
      <c r="I21" s="15">
        <v>168</v>
      </c>
      <c r="J21" s="15">
        <f>(F21+G21+I21)/3</f>
        <v>229.33333333333334</v>
      </c>
      <c r="K21" s="15">
        <v>0</v>
      </c>
      <c r="L21" s="6">
        <v>1466.7</v>
      </c>
      <c r="M21" s="6">
        <f t="shared" si="0"/>
        <v>0</v>
      </c>
      <c r="N21" s="6">
        <v>229.33</v>
      </c>
      <c r="O21" s="6">
        <v>458.66</v>
      </c>
    </row>
    <row r="22" spans="1:15" ht="56.25" customHeight="1">
      <c r="A22" s="8">
        <v>11</v>
      </c>
      <c r="B22" s="18" t="s">
        <v>26</v>
      </c>
      <c r="C22" s="18" t="s">
        <v>85</v>
      </c>
      <c r="D22" s="10" t="s">
        <v>9</v>
      </c>
      <c r="E22" s="7">
        <v>2</v>
      </c>
      <c r="F22" s="15">
        <v>250</v>
      </c>
      <c r="G22" s="14">
        <v>150</v>
      </c>
      <c r="H22" s="14">
        <v>314</v>
      </c>
      <c r="I22" s="11" t="s">
        <v>45</v>
      </c>
      <c r="J22" s="15">
        <f>(F22+G22+H22)/3</f>
        <v>238</v>
      </c>
      <c r="K22" s="15">
        <v>0</v>
      </c>
      <c r="L22" s="6">
        <v>1466.7</v>
      </c>
      <c r="M22" s="6">
        <f t="shared" si="0"/>
        <v>0</v>
      </c>
      <c r="N22" s="6">
        <v>238</v>
      </c>
      <c r="O22" s="6">
        <v>476</v>
      </c>
    </row>
    <row r="23" spans="1:15" ht="51" customHeight="1">
      <c r="A23" s="8">
        <v>12</v>
      </c>
      <c r="B23" s="18" t="s">
        <v>27</v>
      </c>
      <c r="C23" s="18" t="s">
        <v>88</v>
      </c>
      <c r="D23" s="10" t="s">
        <v>9</v>
      </c>
      <c r="E23" s="7">
        <v>3</v>
      </c>
      <c r="F23" s="15">
        <v>120</v>
      </c>
      <c r="G23" s="14">
        <v>65</v>
      </c>
      <c r="H23" s="14">
        <v>27</v>
      </c>
      <c r="I23" s="11" t="s">
        <v>45</v>
      </c>
      <c r="J23" s="15">
        <v>70.7</v>
      </c>
      <c r="K23" s="15">
        <v>0</v>
      </c>
      <c r="L23" s="6">
        <v>1466.7</v>
      </c>
      <c r="M23" s="6">
        <f t="shared" si="0"/>
        <v>0</v>
      </c>
      <c r="N23" s="6">
        <v>70.67</v>
      </c>
      <c r="O23" s="6">
        <v>212.01</v>
      </c>
    </row>
    <row r="24" spans="1:15" ht="49.5" customHeight="1">
      <c r="A24" s="8">
        <v>13</v>
      </c>
      <c r="B24" s="18" t="s">
        <v>28</v>
      </c>
      <c r="C24" s="18" t="s">
        <v>86</v>
      </c>
      <c r="D24" s="10" t="s">
        <v>9</v>
      </c>
      <c r="E24" s="7">
        <v>1</v>
      </c>
      <c r="F24" s="15">
        <v>1680</v>
      </c>
      <c r="G24" s="14">
        <v>1700</v>
      </c>
      <c r="H24" s="14" t="s">
        <v>39</v>
      </c>
      <c r="I24" s="11">
        <v>890</v>
      </c>
      <c r="J24" s="15">
        <f>(F24+G24+I24)/3</f>
        <v>1423.3333333333333</v>
      </c>
      <c r="K24" s="15">
        <v>0.07</v>
      </c>
      <c r="L24" s="6">
        <v>1466.7</v>
      </c>
      <c r="M24" s="6">
        <v>102.67</v>
      </c>
      <c r="N24" s="6">
        <v>1526</v>
      </c>
      <c r="O24" s="6">
        <v>1526</v>
      </c>
    </row>
    <row r="25" spans="1:15" ht="48" customHeight="1">
      <c r="A25" s="8">
        <v>14</v>
      </c>
      <c r="B25" s="18" t="s">
        <v>29</v>
      </c>
      <c r="C25" s="18" t="s">
        <v>98</v>
      </c>
      <c r="D25" s="10" t="s">
        <v>9</v>
      </c>
      <c r="E25" s="7">
        <v>1</v>
      </c>
      <c r="F25" s="15">
        <v>490</v>
      </c>
      <c r="G25" s="15" t="s">
        <v>39</v>
      </c>
      <c r="H25" s="15">
        <v>133</v>
      </c>
      <c r="I25" s="11">
        <v>60</v>
      </c>
      <c r="J25" s="15">
        <v>227.7</v>
      </c>
      <c r="K25" s="15">
        <v>0</v>
      </c>
      <c r="L25" s="6">
        <v>1466.7</v>
      </c>
      <c r="M25" s="6">
        <f t="shared" si="0"/>
        <v>0</v>
      </c>
      <c r="N25" s="6">
        <v>227.7</v>
      </c>
      <c r="O25" s="6">
        <f>J25*E25+M25</f>
        <v>227.7</v>
      </c>
    </row>
    <row r="26" spans="1:15" ht="49.5" customHeight="1">
      <c r="A26" s="8">
        <v>15</v>
      </c>
      <c r="B26" s="18" t="s">
        <v>33</v>
      </c>
      <c r="C26" s="18" t="s">
        <v>99</v>
      </c>
      <c r="D26" s="10" t="s">
        <v>9</v>
      </c>
      <c r="E26" s="7">
        <v>1</v>
      </c>
      <c r="F26" s="15">
        <v>490</v>
      </c>
      <c r="G26" s="15" t="s">
        <v>39</v>
      </c>
      <c r="H26" s="15">
        <v>123</v>
      </c>
      <c r="I26" s="11">
        <v>64</v>
      </c>
      <c r="J26" s="15">
        <v>225.7</v>
      </c>
      <c r="K26" s="15">
        <v>0</v>
      </c>
      <c r="L26" s="6">
        <v>1466.7</v>
      </c>
      <c r="M26" s="6">
        <f t="shared" si="0"/>
        <v>0</v>
      </c>
      <c r="N26" s="6">
        <v>225.7</v>
      </c>
      <c r="O26" s="6">
        <f>J26*E26+M26</f>
        <v>225.7</v>
      </c>
    </row>
    <row r="27" spans="1:15" ht="99" customHeight="1">
      <c r="A27" s="8">
        <v>16</v>
      </c>
      <c r="B27" s="18" t="s">
        <v>47</v>
      </c>
      <c r="C27" s="10" t="s">
        <v>87</v>
      </c>
      <c r="D27" s="10" t="s">
        <v>9</v>
      </c>
      <c r="E27" s="7">
        <v>1</v>
      </c>
      <c r="F27" s="15">
        <v>6720</v>
      </c>
      <c r="G27" s="15">
        <v>6310</v>
      </c>
      <c r="H27" s="15">
        <v>7000</v>
      </c>
      <c r="I27" s="10" t="s">
        <v>39</v>
      </c>
      <c r="J27" s="10">
        <v>6676.7</v>
      </c>
      <c r="K27" s="10">
        <v>0</v>
      </c>
      <c r="L27" s="6">
        <v>1466.7</v>
      </c>
      <c r="M27" s="6">
        <f t="shared" si="0"/>
        <v>0</v>
      </c>
      <c r="N27" s="6">
        <v>6676.7</v>
      </c>
      <c r="O27" s="6">
        <f>J27*E27+M27</f>
        <v>6676.7</v>
      </c>
    </row>
    <row r="28" spans="1:15" ht="64.5" customHeight="1">
      <c r="A28" s="8">
        <v>17</v>
      </c>
      <c r="B28" s="10" t="s">
        <v>36</v>
      </c>
      <c r="C28" s="16" t="s">
        <v>75</v>
      </c>
      <c r="D28" s="10" t="s">
        <v>9</v>
      </c>
      <c r="E28" s="7">
        <v>1</v>
      </c>
      <c r="F28" s="12">
        <v>1200</v>
      </c>
      <c r="G28" s="12" t="s">
        <v>39</v>
      </c>
      <c r="H28" s="12" t="s">
        <v>39</v>
      </c>
      <c r="I28" s="12">
        <v>844</v>
      </c>
      <c r="J28" s="12">
        <f>(F28+I28)/2</f>
        <v>1022</v>
      </c>
      <c r="K28" s="12">
        <v>0.01</v>
      </c>
      <c r="L28" s="6">
        <v>1466.7</v>
      </c>
      <c r="M28" s="6">
        <v>14.67</v>
      </c>
      <c r="N28" s="6">
        <v>1036.67</v>
      </c>
      <c r="O28" s="6">
        <v>1036.67</v>
      </c>
    </row>
    <row r="29" spans="1:15" ht="238.5" customHeight="1">
      <c r="A29" s="8">
        <v>18</v>
      </c>
      <c r="B29" s="8" t="s">
        <v>40</v>
      </c>
      <c r="C29" s="16" t="s">
        <v>100</v>
      </c>
      <c r="D29" s="10" t="s">
        <v>9</v>
      </c>
      <c r="E29" s="7">
        <v>1</v>
      </c>
      <c r="F29" s="12">
        <v>3280</v>
      </c>
      <c r="G29" s="12" t="s">
        <v>39</v>
      </c>
      <c r="H29" s="12">
        <v>3240</v>
      </c>
      <c r="I29" s="12">
        <v>2400</v>
      </c>
      <c r="J29" s="12">
        <v>2973.33</v>
      </c>
      <c r="K29" s="12">
        <v>0.005</v>
      </c>
      <c r="L29" s="6">
        <v>1466.7</v>
      </c>
      <c r="M29" s="6">
        <v>14.67</v>
      </c>
      <c r="N29" s="6">
        <v>2988</v>
      </c>
      <c r="O29" s="6">
        <v>2988</v>
      </c>
    </row>
    <row r="30" spans="1:15" ht="66" customHeight="1">
      <c r="A30" s="8">
        <v>19</v>
      </c>
      <c r="B30" s="10" t="s">
        <v>37</v>
      </c>
      <c r="C30" s="16" t="s">
        <v>82</v>
      </c>
      <c r="D30" s="10" t="s">
        <v>9</v>
      </c>
      <c r="E30" s="7">
        <v>1</v>
      </c>
      <c r="F30" s="12">
        <v>7940</v>
      </c>
      <c r="G30" s="12">
        <v>6700</v>
      </c>
      <c r="H30" s="12">
        <v>8801</v>
      </c>
      <c r="I30" s="12">
        <v>5110</v>
      </c>
      <c r="J30" s="12">
        <f>(F30+G30+H30+I30)/4</f>
        <v>7137.75</v>
      </c>
      <c r="K30" s="12">
        <v>0.08</v>
      </c>
      <c r="L30" s="6">
        <v>1466.7</v>
      </c>
      <c r="M30" s="6">
        <v>117.34</v>
      </c>
      <c r="N30" s="6">
        <v>7255.09</v>
      </c>
      <c r="O30" s="6">
        <f>J30*E30+M30</f>
        <v>7255.09</v>
      </c>
    </row>
    <row r="31" spans="1:15" ht="174.75" customHeight="1">
      <c r="A31" s="8">
        <v>20</v>
      </c>
      <c r="B31" s="32" t="s">
        <v>38</v>
      </c>
      <c r="C31" s="16" t="s">
        <v>101</v>
      </c>
      <c r="D31" s="10" t="s">
        <v>9</v>
      </c>
      <c r="E31" s="7">
        <v>1</v>
      </c>
      <c r="F31" s="12">
        <v>25000</v>
      </c>
      <c r="G31" s="12">
        <v>22000</v>
      </c>
      <c r="H31" s="12" t="s">
        <v>39</v>
      </c>
      <c r="I31" s="12">
        <v>16674</v>
      </c>
      <c r="J31" s="12">
        <v>21224.7</v>
      </c>
      <c r="K31" s="12">
        <v>0.33</v>
      </c>
      <c r="L31" s="6">
        <v>1466.7</v>
      </c>
      <c r="M31" s="6">
        <v>484.01</v>
      </c>
      <c r="N31" s="6">
        <v>21708.71</v>
      </c>
      <c r="O31" s="6">
        <v>21708.71</v>
      </c>
    </row>
    <row r="32" spans="1:15" ht="39.75" customHeight="1">
      <c r="A32" s="8">
        <v>21</v>
      </c>
      <c r="B32" s="8" t="s">
        <v>31</v>
      </c>
      <c r="C32" s="16" t="s">
        <v>32</v>
      </c>
      <c r="D32" s="10" t="s">
        <v>9</v>
      </c>
      <c r="E32" s="7">
        <v>1</v>
      </c>
      <c r="F32" s="12">
        <v>100</v>
      </c>
      <c r="G32" s="12">
        <v>40</v>
      </c>
      <c r="H32" s="12" t="s">
        <v>39</v>
      </c>
      <c r="I32" s="12">
        <v>42</v>
      </c>
      <c r="J32" s="12">
        <v>60.7</v>
      </c>
      <c r="K32" s="12">
        <v>0</v>
      </c>
      <c r="L32" s="6">
        <v>1466.7</v>
      </c>
      <c r="M32" s="6">
        <f t="shared" si="0"/>
        <v>0</v>
      </c>
      <c r="N32" s="6"/>
      <c r="O32" s="6">
        <f>J32*E32+M32</f>
        <v>60.7</v>
      </c>
    </row>
    <row r="33" spans="1:15" ht="24" customHeight="1">
      <c r="A33" s="49" t="s">
        <v>16</v>
      </c>
      <c r="B33" s="50"/>
      <c r="C33" s="50"/>
      <c r="D33" s="50"/>
      <c r="E33" s="50"/>
      <c r="F33" s="50"/>
      <c r="G33" s="50"/>
      <c r="H33" s="50"/>
      <c r="I33" s="50"/>
      <c r="J33" s="50"/>
      <c r="K33" s="35"/>
      <c r="L33" s="35"/>
      <c r="M33" s="35"/>
      <c r="N33" s="35"/>
      <c r="O33" s="22">
        <f>SUM(O12:O32)</f>
        <v>90945.21999999999</v>
      </c>
    </row>
    <row r="34" spans="1:15" ht="15">
      <c r="A34" s="23"/>
      <c r="B34" s="23"/>
      <c r="C34" s="23"/>
      <c r="D34" s="23"/>
      <c r="E34" s="23"/>
      <c r="F34" s="29"/>
      <c r="G34" s="23"/>
      <c r="H34" s="23"/>
      <c r="I34" s="23"/>
      <c r="J34" s="23"/>
      <c r="K34" s="23"/>
      <c r="L34" s="23"/>
      <c r="M34" s="23"/>
      <c r="N34" s="23"/>
      <c r="O34" s="24"/>
    </row>
    <row r="35" spans="1:15" ht="15">
      <c r="A35" s="23"/>
      <c r="B35" s="51" t="s">
        <v>90</v>
      </c>
      <c r="C35" s="51"/>
      <c r="D35" s="51"/>
      <c r="E35" s="51"/>
      <c r="F35" s="51"/>
      <c r="G35" s="51"/>
      <c r="H35" s="51"/>
      <c r="I35" s="51"/>
      <c r="J35" s="51"/>
      <c r="K35" s="36"/>
      <c r="L35" s="36"/>
      <c r="M35" s="36"/>
      <c r="N35" s="36"/>
      <c r="O35" s="24"/>
    </row>
    <row r="36" spans="1:15" ht="15">
      <c r="A36" s="25"/>
      <c r="B36" s="25"/>
      <c r="C36" s="25"/>
      <c r="D36" s="25"/>
      <c r="E36" s="25"/>
      <c r="F36" s="30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5">
      <c r="A37" s="25"/>
      <c r="B37" s="25" t="s">
        <v>11</v>
      </c>
      <c r="C37" s="25" t="s">
        <v>35</v>
      </c>
      <c r="D37" s="25"/>
      <c r="E37" s="25"/>
      <c r="F37" s="30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5">
      <c r="A38" s="25"/>
      <c r="B38" s="25" t="s">
        <v>12</v>
      </c>
      <c r="C38" s="25" t="s">
        <v>72</v>
      </c>
      <c r="D38" s="25"/>
      <c r="E38" s="25"/>
      <c r="F38" s="30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">
      <c r="A39" s="25"/>
      <c r="B39" s="25" t="s">
        <v>43</v>
      </c>
      <c r="C39" s="25" t="s">
        <v>73</v>
      </c>
      <c r="D39" s="25"/>
      <c r="E39" s="25"/>
      <c r="F39" s="30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5">
      <c r="A40" s="25"/>
      <c r="B40" s="25" t="s">
        <v>44</v>
      </c>
      <c r="C40" s="25" t="s">
        <v>48</v>
      </c>
      <c r="D40" s="25"/>
      <c r="E40" s="25"/>
      <c r="F40" s="30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>
      <c r="A41" s="25"/>
      <c r="B41" s="25"/>
      <c r="C41" s="37" t="s">
        <v>49</v>
      </c>
      <c r="D41" s="25"/>
      <c r="E41" s="25"/>
      <c r="F41" s="30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>
      <c r="A42" s="25"/>
      <c r="B42" s="25"/>
      <c r="C42" s="37" t="s">
        <v>50</v>
      </c>
      <c r="D42" s="25"/>
      <c r="E42" s="25"/>
      <c r="F42" s="30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>
      <c r="A43" s="25"/>
      <c r="B43" s="25"/>
      <c r="C43" s="37" t="s">
        <v>51</v>
      </c>
      <c r="D43" s="25"/>
      <c r="E43" s="25"/>
      <c r="F43" s="30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>
      <c r="A44" s="25"/>
      <c r="B44" s="25"/>
      <c r="C44" s="37" t="s">
        <v>52</v>
      </c>
      <c r="D44" s="25"/>
      <c r="E44" s="25"/>
      <c r="F44" s="30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>
      <c r="A45" s="25"/>
      <c r="B45" s="25"/>
      <c r="C45" s="37" t="s">
        <v>53</v>
      </c>
      <c r="D45" s="25"/>
      <c r="E45" s="25"/>
      <c r="F45" s="30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>
      <c r="A46" s="25"/>
      <c r="B46" s="25"/>
      <c r="C46" s="37" t="s">
        <v>54</v>
      </c>
      <c r="D46" s="25"/>
      <c r="E46" s="25"/>
      <c r="F46" s="30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5">
      <c r="A47" s="25"/>
      <c r="B47" s="25"/>
      <c r="C47" s="37" t="s">
        <v>55</v>
      </c>
      <c r="D47" s="25"/>
      <c r="E47" s="25"/>
      <c r="F47" s="30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>
      <c r="A48" s="25"/>
      <c r="B48" s="25"/>
      <c r="C48" s="37" t="s">
        <v>56</v>
      </c>
      <c r="D48" s="25"/>
      <c r="E48" s="25"/>
      <c r="F48" s="30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>
      <c r="A49" s="25"/>
      <c r="B49" s="25"/>
      <c r="C49" s="37" t="s">
        <v>57</v>
      </c>
      <c r="D49" s="25"/>
      <c r="E49" s="25"/>
      <c r="F49" s="30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>
      <c r="A50" s="25"/>
      <c r="B50" s="25"/>
      <c r="C50" s="37" t="s">
        <v>58</v>
      </c>
      <c r="D50" s="25"/>
      <c r="E50" s="25"/>
      <c r="F50" s="30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>
      <c r="A51" s="25"/>
      <c r="B51" s="25"/>
      <c r="C51" s="37" t="s">
        <v>59</v>
      </c>
      <c r="D51" s="25"/>
      <c r="E51" s="25"/>
      <c r="F51" s="30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>
      <c r="A52" s="25"/>
      <c r="B52" s="25"/>
      <c r="C52" s="37" t="s">
        <v>60</v>
      </c>
      <c r="D52" s="25"/>
      <c r="E52" s="25"/>
      <c r="F52" s="30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>
      <c r="A53" s="25"/>
      <c r="B53" s="25"/>
      <c r="C53" s="37" t="s">
        <v>61</v>
      </c>
      <c r="D53" s="25"/>
      <c r="E53" s="25"/>
      <c r="F53" s="30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35.25" customHeight="1">
      <c r="A54" s="25"/>
      <c r="B54" s="25"/>
      <c r="C54" s="45" t="s">
        <v>62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39"/>
      <c r="O54" s="25"/>
    </row>
    <row r="55" spans="1:15" ht="15">
      <c r="A55" s="25"/>
      <c r="B55" s="25"/>
      <c r="C55" s="37" t="s">
        <v>63</v>
      </c>
      <c r="D55" s="25"/>
      <c r="E55" s="25"/>
      <c r="F55" s="30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>
      <c r="A56" s="25"/>
      <c r="B56" s="25"/>
      <c r="C56" s="37" t="s">
        <v>64</v>
      </c>
      <c r="D56" s="25"/>
      <c r="E56" s="25"/>
      <c r="F56" s="30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>
      <c r="A57" s="25"/>
      <c r="B57" s="25"/>
      <c r="C57" s="37" t="s">
        <v>65</v>
      </c>
      <c r="D57" s="25"/>
      <c r="E57" s="25"/>
      <c r="F57" s="30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>
      <c r="A58" s="25"/>
      <c r="B58" s="25"/>
      <c r="C58" s="37" t="s">
        <v>66</v>
      </c>
      <c r="D58" s="25"/>
      <c r="E58" s="25"/>
      <c r="F58" s="30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>
      <c r="A59" s="25"/>
      <c r="B59" s="25"/>
      <c r="C59" s="37" t="s">
        <v>67</v>
      </c>
      <c r="D59" s="25"/>
      <c r="E59" s="25"/>
      <c r="F59" s="30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">
      <c r="A60" s="25"/>
      <c r="B60" s="25"/>
      <c r="C60" s="37" t="s">
        <v>68</v>
      </c>
      <c r="D60" s="25"/>
      <c r="E60" s="25"/>
      <c r="F60" s="30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5">
      <c r="A61" s="25"/>
      <c r="B61" s="25"/>
      <c r="C61" s="37" t="s">
        <v>69</v>
      </c>
      <c r="D61" s="25"/>
      <c r="E61" s="25"/>
      <c r="F61" s="30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5">
      <c r="A62" s="25"/>
      <c r="B62" s="25"/>
      <c r="C62" s="37" t="s">
        <v>70</v>
      </c>
      <c r="D62" s="25"/>
      <c r="E62" s="25"/>
      <c r="F62" s="30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5">
      <c r="A63" s="25"/>
      <c r="B63" s="25"/>
      <c r="C63" s="25"/>
      <c r="D63" s="25"/>
      <c r="E63" s="25"/>
      <c r="F63" s="30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5">
      <c r="A64" s="25"/>
      <c r="B64" s="25"/>
      <c r="C64" s="25"/>
      <c r="D64" s="25"/>
      <c r="E64" s="25"/>
      <c r="F64" s="30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5">
      <c r="A65" s="25"/>
      <c r="B65" s="25" t="s">
        <v>13</v>
      </c>
      <c r="C65" s="25"/>
      <c r="D65" s="25"/>
      <c r="E65" s="25" t="s">
        <v>14</v>
      </c>
      <c r="F65" s="30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5">
      <c r="A66" s="25"/>
      <c r="B66" s="25"/>
      <c r="C66" s="25"/>
      <c r="D66" s="25"/>
      <c r="E66" s="25"/>
      <c r="F66" s="30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5">
      <c r="A67" s="25"/>
      <c r="B67" s="25"/>
      <c r="C67" s="25"/>
      <c r="D67" s="25"/>
      <c r="E67" s="25"/>
      <c r="F67" s="30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5">
      <c r="A68" s="25"/>
      <c r="B68" s="25"/>
      <c r="C68" s="25"/>
      <c r="D68" s="25"/>
      <c r="E68" s="25"/>
      <c r="F68" s="30"/>
      <c r="G68" s="25"/>
      <c r="H68" s="25"/>
      <c r="I68" s="25"/>
      <c r="J68" s="25"/>
      <c r="K68" s="25"/>
      <c r="L68" s="25"/>
      <c r="M68" s="25"/>
      <c r="N68" s="25"/>
      <c r="O68" s="25"/>
    </row>
  </sheetData>
  <sheetProtection/>
  <mergeCells count="18">
    <mergeCell ref="D9:D10"/>
    <mergeCell ref="C54:M54"/>
    <mergeCell ref="E9:E10"/>
    <mergeCell ref="F9:I9"/>
    <mergeCell ref="J9:J10"/>
    <mergeCell ref="A33:J33"/>
    <mergeCell ref="B35:J35"/>
    <mergeCell ref="K9:M9"/>
    <mergeCell ref="N9:N10"/>
    <mergeCell ref="O9:O10"/>
    <mergeCell ref="A1:O1"/>
    <mergeCell ref="A2:O2"/>
    <mergeCell ref="A5:O5"/>
    <mergeCell ref="A6:O6"/>
    <mergeCell ref="A7:O7"/>
    <mergeCell ref="A9:A10"/>
    <mergeCell ref="B9:B10"/>
    <mergeCell ref="C9:C10"/>
  </mergeCells>
  <hyperlinks>
    <hyperlink ref="C41" r:id="rId1" display="http://medteh-ptp.ru/shop/UID_4668.html"/>
    <hyperlink ref="C42" r:id="rId2" display="http://medteh-ptp.ru/shop/UID_4738.html"/>
    <hyperlink ref="C43" r:id="rId3" display="http://medteh-ptp.ru/shop/UID_2005.html"/>
    <hyperlink ref="C44" r:id="rId4" display="http://mebelmed.ru/main.php?page=1&amp;LO=2&amp;TO=5&amp;id=201008131023033484"/>
    <hyperlink ref="C45" r:id="rId5" display="http://mebelmed.ru/main.php?page=1&amp;LO=1&amp;TO=15&amp;TO2=3&amp;id=201008021630467117"/>
    <hyperlink ref="C46" r:id="rId6" display="http://mebelmed.ru/main.php?page=1&amp;LO=4&amp;id=201205291459569048"/>
    <hyperlink ref="C47" r:id="rId7" display="http://www.medtechmarket.ru/1163/27985/"/>
    <hyperlink ref="C48" r:id="rId8" display="http://www.medrk.ru/shop/index.php?id_group=89&amp;id_subgroup=146&amp;id_goods=19071"/>
    <hyperlink ref="C49" r:id="rId9" display="http://ekb.pulscen.ru/products/stolik_manipulyatsionny_sm_3_11474006"/>
    <hyperlink ref="C50" r:id="rId10" display="http://www.pozis.ru/product/holod/show/Holodilnik-farmacevticheskiy-HF-140-POZIS-/105"/>
    <hyperlink ref="C51" r:id="rId11" display="http://www.medtechmarket.ru/1148/27713/"/>
    <hyperlink ref="C52" r:id="rId12" display="http://voronezh.tiu.ru/p14987358-shkaf-sushilnyj-shsvl.html"/>
    <hyperlink ref="C53" r:id="rId13" display="http://smtehnika.ru/product2835.html"/>
    <hyperlink ref="C54" r:id="rId14" display="http://www.onlinetrade.ru/catalogue/stetoskopi-c627/microlife/stetoskop_microlife_st_77_cherniy-&#10;92150.html#place_breadcrumbs&#10;"/>
    <hyperlink ref="C55" r:id="rId15" display="http://okamedik.ru/korobki_sterilizacionnye_kruglye_s"/>
    <hyperlink ref="C56" r:id="rId16" display="http://kazan.tiu.ru/p1085410-shina-lestnichnaya-kramera.html"/>
    <hyperlink ref="C57" r:id="rId17" display="http://www.medrk.ru/shop/index.php?id_group=91&amp;id_subgroup=158&amp;id_goods=237"/>
    <hyperlink ref="C58" r:id="rId18" display="http://www.medrk.ru/shop/index.php?id_group=91&amp;id_subgroup=158&amp;id_goods=21420"/>
    <hyperlink ref="C59" r:id="rId19" display="http://www.medteh-ptp.ru/shop/UID_5916.html "/>
    <hyperlink ref="C60" r:id="rId20" display="http://azd.su/shop/UID_963.html"/>
    <hyperlink ref="C61" r:id="rId21" display="http://www.medrk.ru/shop/index.php?id_group=91&amp;id_subgroup=0&amp;id_goods=21446"/>
    <hyperlink ref="C62" r:id="rId22" display="http://www.gzas.ru/products/7/prod10.html"/>
  </hyperlinks>
  <printOptions/>
  <pageMargins left="0.25" right="0.25" top="0.75" bottom="0.75" header="0.3" footer="0.3"/>
  <pageSetup horizontalDpi="600" verticalDpi="600" orientation="landscape" paperSize="9" scale="75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2014-07-17T10:34:46Z</cp:lastPrinted>
  <dcterms:created xsi:type="dcterms:W3CDTF">1996-10-08T23:32:33Z</dcterms:created>
  <dcterms:modified xsi:type="dcterms:W3CDTF">2014-07-17T10:40:16Z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